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04 ketv.    " sheetId="1" r:id="rId1"/>
  </sheets>
  <definedNames>
    <definedName name="_xlnm.Print_Area" localSheetId="0">'2017 04 ketv.    '!$A$1:$M$28</definedName>
    <definedName name="_xlnm.Print_Titles" localSheetId="0">'2017 04 ketv.    '!$10:$12</definedName>
  </definedNames>
  <calcPr calcMode="manual"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<sst xmlns="http://schemas.openxmlformats.org/spreadsheetml/2006/main" count="47" uniqueCount="41">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</sst>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80" zoomScaleNormal="80" zoomScaleSheetLayoutView="80" zoomScalePageLayoutView="0" workbookViewId="0" topLeftCell="A1">
      <selection activeCell="C33" sqref="C33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3463.04</v>
      </c>
      <c r="D13" s="3">
        <f>SUM(D14+D15)</f>
        <v>106444.74</v>
      </c>
      <c r="E13" s="3">
        <f>SUM(E14+E15)</f>
        <v>0</v>
      </c>
      <c r="F13" s="3">
        <f>SUM(F14+F15)</f>
        <v>5203.15</v>
      </c>
      <c r="G13" s="3"/>
      <c r="H13" s="3"/>
      <c r="I13" s="17">
        <f>SUM(I14+I15)</f>
        <v>108942.37</v>
      </c>
      <c r="J13" s="3"/>
      <c r="K13" s="3">
        <f>SUM(K14+K15)</f>
        <v>0</v>
      </c>
      <c r="L13" s="17">
        <f>SUM(L14+L15)</f>
        <v>0</v>
      </c>
      <c r="M13" s="17">
        <f>SUM(C13+D13+F13-I13+L13+E13)</f>
        <v>6168.559999999998</v>
      </c>
    </row>
    <row r="14" spans="1:13" ht="15" customHeight="1">
      <c r="A14" s="2" t="s">
        <v>7</v>
      </c>
      <c r="B14" s="4" t="s">
        <v>8</v>
      </c>
      <c r="C14" s="3">
        <v>3463.04</v>
      </c>
      <c r="D14" s="3">
        <v>5632.46</v>
      </c>
      <c r="E14" s="3"/>
      <c r="F14" s="3">
        <v>5203.15</v>
      </c>
      <c r="G14" s="3"/>
      <c r="H14" s="3"/>
      <c r="I14" s="3">
        <v>8130.09</v>
      </c>
      <c r="J14" s="3"/>
      <c r="K14" s="3"/>
      <c r="L14" s="17"/>
      <c r="M14" s="17">
        <f>SUM(C14+D14+E14+F14+L14-I14)</f>
        <v>6168.5599999999995</v>
      </c>
    </row>
    <row r="15" spans="1:13" ht="15" customHeight="1">
      <c r="A15" s="2" t="s">
        <v>9</v>
      </c>
      <c r="B15" s="4" t="s">
        <v>10</v>
      </c>
      <c r="C15" s="3"/>
      <c r="D15" s="3">
        <v>100812.28</v>
      </c>
      <c r="E15" s="3"/>
      <c r="F15" s="3"/>
      <c r="G15" s="3"/>
      <c r="H15" s="3"/>
      <c r="I15" s="17">
        <v>100812.28</v>
      </c>
      <c r="J15" s="3"/>
      <c r="K15" s="3"/>
      <c r="L15" s="3"/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41967.340000000004</v>
      </c>
      <c r="D16" s="3">
        <f>SUM(D17:D18)</f>
        <v>247272</v>
      </c>
      <c r="E16" s="3">
        <f>SUM(E17:E18)</f>
        <v>0</v>
      </c>
      <c r="F16" s="3">
        <f>SUM(F17:F18)</f>
        <v>0</v>
      </c>
      <c r="G16" s="3"/>
      <c r="H16" s="3"/>
      <c r="I16" s="17">
        <f>SUM(I17:I18)</f>
        <v>251649.19</v>
      </c>
      <c r="J16" s="3"/>
      <c r="K16" s="3"/>
      <c r="L16" s="17">
        <f>SUM(L17+L18)</f>
        <v>0</v>
      </c>
      <c r="M16" s="17">
        <f>SUM(C16+D16+F16+L16-I16+E16)</f>
        <v>37590.15000000002</v>
      </c>
    </row>
    <row r="17" spans="1:13" ht="15" customHeight="1">
      <c r="A17" s="2" t="s">
        <v>30</v>
      </c>
      <c r="B17" s="4" t="s">
        <v>8</v>
      </c>
      <c r="C17" s="3">
        <v>41963.72</v>
      </c>
      <c r="D17" s="3">
        <v>20027.92</v>
      </c>
      <c r="E17" s="3"/>
      <c r="F17" s="3"/>
      <c r="G17" s="3"/>
      <c r="H17" s="3"/>
      <c r="I17" s="17">
        <v>24446.03</v>
      </c>
      <c r="J17" s="3"/>
      <c r="K17" s="3"/>
      <c r="L17" s="3"/>
      <c r="M17" s="17">
        <f>SUM(C17+D17+F17+L17-I17+E17)</f>
        <v>37545.61</v>
      </c>
    </row>
    <row r="18" spans="1:13" ht="15" customHeight="1">
      <c r="A18" s="2" t="s">
        <v>31</v>
      </c>
      <c r="B18" s="4" t="s">
        <v>10</v>
      </c>
      <c r="C18" s="3">
        <v>3.62</v>
      </c>
      <c r="D18" s="3">
        <v>227244.08</v>
      </c>
      <c r="E18" s="3"/>
      <c r="F18" s="3"/>
      <c r="G18" s="3"/>
      <c r="H18" s="3"/>
      <c r="I18" s="3">
        <v>227203.16</v>
      </c>
      <c r="J18" s="3"/>
      <c r="K18" s="3"/>
      <c r="L18" s="3"/>
      <c r="M18" s="17">
        <f>SUM(C18+D18+F18+L18-I18+E18)</f>
        <v>44.539999999979045</v>
      </c>
    </row>
    <row r="19" spans="1:13" ht="114.75" customHeight="1">
      <c r="A19" s="1" t="s">
        <v>12</v>
      </c>
      <c r="B19" s="6" t="s">
        <v>37</v>
      </c>
      <c r="C19" s="3">
        <f>SUM(C21)</f>
        <v>249</v>
      </c>
      <c r="D19" s="3">
        <f>SUM(D20:D21)</f>
        <v>1061.53</v>
      </c>
      <c r="E19" s="16">
        <f>SUM(E20:E21)</f>
        <v>-249</v>
      </c>
      <c r="F19" s="3">
        <f>SUM(F20:F21)</f>
        <v>29477.84</v>
      </c>
      <c r="G19" s="3"/>
      <c r="H19" s="3"/>
      <c r="I19" s="3">
        <f>SUM(I20:I21)</f>
        <v>3518.01</v>
      </c>
      <c r="J19" s="3"/>
      <c r="K19" s="3">
        <f>SUM(K20:K21)</f>
        <v>0</v>
      </c>
      <c r="L19" s="17">
        <f>SUM(L20:L21)</f>
        <v>0</v>
      </c>
      <c r="M19" s="17">
        <f>SUM(C19+D19+F19+L19-I19-K19+E19)</f>
        <v>27021.36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>
        <v>29477.84</v>
      </c>
      <c r="G20" s="3"/>
      <c r="H20" s="3"/>
      <c r="I20" s="3">
        <v>2456.48</v>
      </c>
      <c r="J20" s="3"/>
      <c r="K20" s="3"/>
      <c r="L20" s="3"/>
      <c r="M20" s="3">
        <f>SUM(C20+D20+F20+L20-I20)</f>
        <v>27021.36</v>
      </c>
    </row>
    <row r="21" spans="1:13" ht="15" customHeight="1">
      <c r="A21" s="2" t="s">
        <v>32</v>
      </c>
      <c r="B21" s="4" t="s">
        <v>10</v>
      </c>
      <c r="C21" s="3">
        <v>249</v>
      </c>
      <c r="D21" s="3">
        <v>1061.53</v>
      </c>
      <c r="E21" s="16">
        <v>-249</v>
      </c>
      <c r="F21" s="3"/>
      <c r="G21" s="3"/>
      <c r="H21" s="3"/>
      <c r="I21" s="3">
        <v>1061.53</v>
      </c>
      <c r="J21" s="3"/>
      <c r="K21" s="3"/>
      <c r="L21" s="17"/>
      <c r="M21" s="17">
        <f>SUM(C21+D21+E21+F21+L21-I21)</f>
        <v>0</v>
      </c>
    </row>
    <row r="22" spans="1:13" ht="15" customHeight="1">
      <c r="A22" s="1" t="s">
        <v>15</v>
      </c>
      <c r="B22" s="6" t="s">
        <v>13</v>
      </c>
      <c r="C22" s="3">
        <f>SUM(C23:C24)</f>
        <v>2129.89</v>
      </c>
      <c r="D22" s="3">
        <f>SUM(D23:D24)</f>
        <v>2986.01</v>
      </c>
      <c r="E22" s="3">
        <f aca="true" t="shared" si="0" ref="E22:K22">SUM(E23:E24)</f>
        <v>0</v>
      </c>
      <c r="F22" s="3">
        <f>SUM(F23:F24)</f>
        <v>0</v>
      </c>
      <c r="G22" s="3">
        <f t="shared" si="0"/>
        <v>0</v>
      </c>
      <c r="H22" s="3">
        <f t="shared" si="0"/>
        <v>0</v>
      </c>
      <c r="I22" s="3">
        <f>SUM(I23:I24)</f>
        <v>2590.35</v>
      </c>
      <c r="J22" s="3">
        <f t="shared" si="0"/>
        <v>0</v>
      </c>
      <c r="K22" s="3">
        <f t="shared" si="0"/>
        <v>0</v>
      </c>
      <c r="L22" s="3">
        <f>SUM(L23:L24)</f>
        <v>470.55</v>
      </c>
      <c r="M22" s="17">
        <f>SUM(C22+D22+F22-I22+L22+E22)</f>
        <v>2996.1</v>
      </c>
    </row>
    <row r="23" spans="1:13" ht="15" customHeight="1">
      <c r="A23" s="2" t="s">
        <v>17</v>
      </c>
      <c r="B23" s="4" t="s">
        <v>8</v>
      </c>
      <c r="C23" s="3">
        <v>2129.89</v>
      </c>
      <c r="D23" s="3">
        <v>630.74</v>
      </c>
      <c r="E23" s="4"/>
      <c r="F23" s="3"/>
      <c r="G23" s="3"/>
      <c r="H23" s="3"/>
      <c r="I23" s="3">
        <v>235.08</v>
      </c>
      <c r="J23" s="3"/>
      <c r="K23" s="3"/>
      <c r="L23" s="3"/>
      <c r="M23" s="17">
        <f>SUM(C23+D23+F23-I23+E23)</f>
        <v>2525.55</v>
      </c>
    </row>
    <row r="24" spans="1:13" ht="15" customHeight="1">
      <c r="A24" s="2" t="s">
        <v>18</v>
      </c>
      <c r="B24" s="4" t="s">
        <v>10</v>
      </c>
      <c r="C24" s="3"/>
      <c r="D24" s="3">
        <v>2355.27</v>
      </c>
      <c r="E24" s="16"/>
      <c r="F24" s="3"/>
      <c r="G24" s="3"/>
      <c r="H24" s="3"/>
      <c r="I24" s="3">
        <v>2355.27</v>
      </c>
      <c r="J24" s="3"/>
      <c r="K24" s="3"/>
      <c r="L24" s="3">
        <v>470.55</v>
      </c>
      <c r="M24" s="17">
        <f>SUM(C24+D24+E24+F24+L24-I24)</f>
        <v>470.5500000000002</v>
      </c>
    </row>
    <row r="25" spans="1:13" ht="15" customHeight="1">
      <c r="A25" s="1" t="s">
        <v>20</v>
      </c>
      <c r="B25" s="6" t="s">
        <v>33</v>
      </c>
      <c r="C25" s="3">
        <f>SUM(C22+C16+C13+C19)</f>
        <v>47809.270000000004</v>
      </c>
      <c r="D25" s="3">
        <f>SUM(D22+D16+D13+D19)</f>
        <v>357764.28</v>
      </c>
      <c r="E25" s="17">
        <f>SUM(E22+E16+E13+E19)</f>
        <v>-249</v>
      </c>
      <c r="F25" s="3">
        <f>SUM(F22+F16+F13+F19)</f>
        <v>34680.99</v>
      </c>
      <c r="G25" s="3"/>
      <c r="H25" s="3"/>
      <c r="I25" s="17">
        <f>SUM(I22+I16+I13+I19)</f>
        <v>366699.92000000004</v>
      </c>
      <c r="J25" s="3"/>
      <c r="K25" s="3">
        <f>SUM(K22+K16+K13+K19)</f>
        <v>0</v>
      </c>
      <c r="L25" s="17">
        <f>SUM(L22+L16+L13+L19)</f>
        <v>470.55</v>
      </c>
      <c r="M25" s="17">
        <f>SUM(M22+M16+M13+M19)</f>
        <v>73776.17000000001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Buhaltere</cp:lastModifiedBy>
  <cp:lastPrinted>2018-02-21T11:05:06Z</cp:lastPrinted>
  <dcterms:created xsi:type="dcterms:W3CDTF">1996-10-14T23:33:28Z</dcterms:created>
  <dcterms:modified xsi:type="dcterms:W3CDTF">2018-08-07T07:02:22Z</dcterms:modified>
  <cp:category/>
  <cp:version/>
  <cp:contentType/>
  <cp:contentStatus/>
</cp:coreProperties>
</file>